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ocuments\WEB SITES\C24 2018\CONCEPT\"/>
    </mc:Choice>
  </mc:AlternateContent>
  <bookViews>
    <workbookView xWindow="0" yWindow="0" windowWidth="23040" windowHeight="9396"/>
  </bookViews>
  <sheets>
    <sheet name="INDEX" sheetId="1" r:id="rId1"/>
    <sheet name="PBP SENZA ATTUALIZZAZIONE" sheetId="2" r:id="rId2"/>
    <sheet name="PBP CON ATTUALIZZAZION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9" i="3" s="1"/>
  <c r="F7" i="3"/>
  <c r="F9" i="3" s="1"/>
  <c r="E7" i="3"/>
  <c r="E9" i="3" s="1"/>
  <c r="D7" i="3"/>
  <c r="D9" i="3" s="1"/>
  <c r="C7" i="3"/>
  <c r="C9" i="3" s="1"/>
  <c r="D10" i="3" s="1"/>
  <c r="D11" i="3" s="1"/>
  <c r="B7" i="3"/>
  <c r="B9" i="3" s="1"/>
  <c r="A7" i="3"/>
  <c r="C10" i="3" l="1"/>
  <c r="C11" i="3" s="1"/>
  <c r="E10" i="3"/>
  <c r="E11" i="3" s="1"/>
  <c r="G10" i="3"/>
  <c r="G11" i="3" s="1"/>
  <c r="F10" i="3"/>
  <c r="F11" i="3" s="1"/>
  <c r="G8" i="2"/>
  <c r="G9" i="2" s="1"/>
  <c r="F8" i="2"/>
  <c r="F9" i="2" s="1"/>
  <c r="E8" i="2"/>
  <c r="E9" i="2" s="1"/>
  <c r="D8" i="2"/>
  <c r="D9" i="2" s="1"/>
  <c r="C8" i="2"/>
  <c r="C9" i="2" s="1"/>
  <c r="B11" i="2" l="1"/>
  <c r="B12" i="2" s="1"/>
  <c r="B13" i="3" l="1"/>
  <c r="B14" i="3" s="1"/>
</calcChain>
</file>

<file path=xl/comments1.xml><?xml version="1.0" encoding="utf-8"?>
<comments xmlns="http://schemas.openxmlformats.org/spreadsheetml/2006/main">
  <authors>
    <author>Hamilton Lin</author>
  </authors>
  <commentList>
    <comment ref="B13" authorId="0" shapeId="0">
      <text>
        <r>
          <rPr>
            <b/>
            <sz val="10"/>
            <color indexed="81"/>
            <rFont val="Tahoma"/>
            <family val="2"/>
          </rPr>
          <t xml:space="preserve">Wall St. Training
</t>
        </r>
        <r>
          <rPr>
            <sz val="10"/>
            <color indexed="81"/>
            <rFont val="Tahoma"/>
            <family val="2"/>
          </rPr>
          <t>Discounted payback period should be greater than undiscounted payback period since the value of future cash flows are worth less.</t>
        </r>
      </text>
    </comment>
  </commentList>
</comments>
</file>

<file path=xl/sharedStrings.xml><?xml version="1.0" encoding="utf-8"?>
<sst xmlns="http://schemas.openxmlformats.org/spreadsheetml/2006/main" count="32" uniqueCount="24">
  <si>
    <t>L'analisi permette di valutare il pay back period di un investimento secondo i due modelli:</t>
  </si>
  <si>
    <t>1) pay back period senza attualizzazione dei flussi di cassa</t>
  </si>
  <si>
    <t>2) pay back period con attualizzazione dei flussi di cassa</t>
  </si>
  <si>
    <t>PAY BACK PERIOD SENZA ATTUALIZZAZIONE FLUSSI DI CASSA</t>
  </si>
  <si>
    <t>Anno 1</t>
  </si>
  <si>
    <t>Anno 2</t>
  </si>
  <si>
    <t>Anno 3</t>
  </si>
  <si>
    <t>Anno 4</t>
  </si>
  <si>
    <t>Anno 5</t>
  </si>
  <si>
    <t>Proiezione flussi di cassa</t>
  </si>
  <si>
    <t>Acquisto</t>
  </si>
  <si>
    <t>Flussi di cassa non attualizzati</t>
  </si>
  <si>
    <t>Flussi di cassa non attualizzati cumulati</t>
  </si>
  <si>
    <t>Cash flow positivo?</t>
  </si>
  <si>
    <t>Pay Back Period (primo anno CF positivo)</t>
  </si>
  <si>
    <t>Flussi di cassa attualizzati</t>
  </si>
  <si>
    <t>Con attualizzazione</t>
  </si>
  <si>
    <t>Senza attualizzazione</t>
  </si>
  <si>
    <t>PAY BACK PERIOD CON ATTUALIZZAZIONE FLUSSI DI CASSA</t>
  </si>
  <si>
    <t>Tasso di sconto</t>
  </si>
  <si>
    <t>CALCOLO PAY BACK PERIOD INVESTIMENTO</t>
  </si>
  <si>
    <t>www.controllo24.com</t>
  </si>
  <si>
    <t>info@controllo24.com</t>
  </si>
  <si>
    <t>Pay Back Period (anni precisi CF positivo)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</si>
</sst>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Year &quot;0"/>
    <numFmt numFmtId="165" formatCode="_(* &quot;$&quot;\ #,##0_);_(* &quot;$&quot;\ \(#,##0\);_(* &quot;$  -&quot;?_);_(@_)"/>
    <numFmt numFmtId="166" formatCode="_(* #,##0.0_);_(* \(#,##0.0\);_(* &quot;   -&quot;?_);_(@_)"/>
    <numFmt numFmtId="167" formatCode="_(* #,##0.0%;_(* \(#,##0.0\)%"/>
    <numFmt numFmtId="168" formatCode="_-&quot;€&quot;\ * #,##0_-;\-&quot;€&quot;\ * #,##0_-;_-&quot;€&quot;\ * &quot;-&quot;??_-;_-@_-"/>
  </numFmts>
  <fonts count="1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0"/>
      <color rgb="FFC00000"/>
      <name val="Arial Narrow"/>
      <family val="2"/>
    </font>
    <font>
      <sz val="10"/>
      <color theme="9" tint="-0.499984740745262"/>
      <name val="Arial Narrow"/>
      <family val="2"/>
    </font>
    <font>
      <b/>
      <sz val="10"/>
      <color rgb="FFC00000"/>
      <name val="Arial Narrow"/>
      <family val="2"/>
    </font>
    <font>
      <b/>
      <sz val="10"/>
      <color theme="9" tint="-0.499984740745262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5" fillId="0" borderId="0" xfId="0" applyFont="1" applyFill="1" applyBorder="1"/>
    <xf numFmtId="165" fontId="5" fillId="0" borderId="0" xfId="0" applyNumberFormat="1" applyFont="1" applyFill="1" applyBorder="1" applyProtection="1"/>
    <xf numFmtId="166" fontId="5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5" fillId="0" borderId="0" xfId="0" quotePrefix="1" applyFont="1" applyFill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5" fillId="4" borderId="1" xfId="0" applyFont="1" applyFill="1" applyBorder="1"/>
    <xf numFmtId="164" fontId="6" fillId="4" borderId="1" xfId="0" applyNumberFormat="1" applyFont="1" applyFill="1" applyBorder="1" applyAlignment="1" applyProtection="1">
      <alignment horizontal="centerContinuous"/>
    </xf>
    <xf numFmtId="0" fontId="5" fillId="0" borderId="1" xfId="0" applyFont="1" applyFill="1" applyBorder="1"/>
    <xf numFmtId="166" fontId="5" fillId="0" borderId="1" xfId="0" applyNumberFormat="1" applyFont="1" applyFill="1" applyBorder="1" applyAlignment="1" applyProtection="1">
      <alignment horizontal="right"/>
    </xf>
    <xf numFmtId="168" fontId="9" fillId="0" borderId="1" xfId="2" applyNumberFormat="1" applyFont="1" applyFill="1" applyBorder="1" applyProtection="1"/>
    <xf numFmtId="168" fontId="10" fillId="0" borderId="1" xfId="2" applyNumberFormat="1" applyFont="1" applyFill="1" applyBorder="1" applyProtection="1"/>
    <xf numFmtId="0" fontId="6" fillId="0" borderId="1" xfId="0" applyFont="1" applyFill="1" applyBorder="1"/>
    <xf numFmtId="168" fontId="6" fillId="0" borderId="1" xfId="2" applyNumberFormat="1" applyFont="1" applyFill="1" applyBorder="1"/>
    <xf numFmtId="168" fontId="6" fillId="0" borderId="1" xfId="2" applyNumberFormat="1" applyFont="1" applyFill="1" applyBorder="1" applyProtection="1"/>
    <xf numFmtId="0" fontId="2" fillId="0" borderId="0" xfId="0" applyFont="1"/>
    <xf numFmtId="43" fontId="6" fillId="3" borderId="1" xfId="1" applyFont="1" applyFill="1" applyBorder="1"/>
    <xf numFmtId="0" fontId="6" fillId="4" borderId="1" xfId="0" applyNumberFormat="1" applyFont="1" applyFill="1" applyBorder="1" applyAlignment="1" applyProtection="1">
      <alignment horizontal="centerContinuous"/>
    </xf>
    <xf numFmtId="168" fontId="0" fillId="0" borderId="0" xfId="2" applyNumberFormat="1" applyFont="1"/>
    <xf numFmtId="0" fontId="13" fillId="0" borderId="0" xfId="3"/>
    <xf numFmtId="0" fontId="6" fillId="0" borderId="0" xfId="0" applyFont="1" applyFill="1" applyBorder="1"/>
    <xf numFmtId="168" fontId="9" fillId="0" borderId="1" xfId="2" applyNumberFormat="1" applyFont="1" applyFill="1" applyBorder="1" applyProtection="1">
      <protection locked="0"/>
    </xf>
    <xf numFmtId="168" fontId="10" fillId="0" borderId="1" xfId="2" applyNumberFormat="1" applyFont="1" applyFill="1" applyBorder="1" applyProtection="1">
      <protection locked="0"/>
    </xf>
    <xf numFmtId="167" fontId="6" fillId="2" borderId="0" xfId="0" applyNumberFormat="1" applyFont="1" applyFill="1" applyBorder="1" applyProtection="1">
      <protection locked="0"/>
    </xf>
    <xf numFmtId="168" fontId="11" fillId="0" borderId="1" xfId="2" applyNumberFormat="1" applyFont="1" applyFill="1" applyBorder="1" applyProtection="1">
      <protection locked="0"/>
    </xf>
    <xf numFmtId="168" fontId="12" fillId="0" borderId="1" xfId="2" applyNumberFormat="1" applyFont="1" applyFill="1" applyBorder="1" applyProtection="1">
      <protection locked="0"/>
    </xf>
    <xf numFmtId="0" fontId="6" fillId="4" borderId="1" xfId="0" applyFont="1" applyFill="1" applyBorder="1" applyAlignment="1">
      <alignment horizontal="center"/>
    </xf>
  </cellXfs>
  <cellStyles count="4">
    <cellStyle name="Collegamento ipertestuale" xfId="3" builtinId="8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3779848</xdr:colOff>
      <xdr:row>7</xdr:row>
      <xdr:rowOff>94954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738" y="173421"/>
          <a:ext cx="3779848" cy="113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controllo24.com" TargetMode="External"/><Relationship Id="rId1" Type="http://schemas.openxmlformats.org/officeDocument/2006/relationships/hyperlink" Target="http://www.controllo24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22"/>
  <sheetViews>
    <sheetView showGridLines="0" tabSelected="1" zoomScaleNormal="100" workbookViewId="0">
      <selection activeCell="C7" sqref="C7"/>
    </sheetView>
  </sheetViews>
  <sheetFormatPr defaultRowHeight="13.8" x14ac:dyDescent="0.25"/>
  <cols>
    <col min="1" max="1" width="4" style="1" customWidth="1"/>
    <col min="2" max="2" width="84.25" style="1" customWidth="1"/>
    <col min="3" max="8" width="19.375" style="1" customWidth="1"/>
    <col min="9" max="16384" width="9" style="1"/>
  </cols>
  <sheetData>
    <row r="9" spans="1:8" x14ac:dyDescent="0.25">
      <c r="B9"/>
    </row>
    <row r="10" spans="1:8" x14ac:dyDescent="0.25">
      <c r="B10" s="24" t="s">
        <v>21</v>
      </c>
    </row>
    <row r="11" spans="1:8" x14ac:dyDescent="0.25">
      <c r="B11" s="24" t="s">
        <v>22</v>
      </c>
    </row>
    <row r="12" spans="1:8" x14ac:dyDescent="0.25">
      <c r="B12"/>
    </row>
    <row r="13" spans="1:8" x14ac:dyDescent="0.25">
      <c r="B13"/>
    </row>
    <row r="14" spans="1:8" ht="23.4" x14ac:dyDescent="0.45">
      <c r="B14" s="10" t="s">
        <v>20</v>
      </c>
    </row>
    <row r="16" spans="1:8" ht="14.4" x14ac:dyDescent="0.3">
      <c r="A16" s="2"/>
      <c r="B16" s="2"/>
      <c r="C16" s="2"/>
      <c r="D16" s="2"/>
      <c r="E16" s="2"/>
      <c r="F16" s="2"/>
      <c r="G16" s="2"/>
      <c r="H16" s="2"/>
    </row>
    <row r="18" spans="2:2" x14ac:dyDescent="0.25">
      <c r="B18" s="1" t="s">
        <v>0</v>
      </c>
    </row>
    <row r="20" spans="2:2" x14ac:dyDescent="0.25">
      <c r="B20" s="24" t="s">
        <v>1</v>
      </c>
    </row>
    <row r="22" spans="2:2" x14ac:dyDescent="0.25">
      <c r="B22" s="24" t="s">
        <v>2</v>
      </c>
    </row>
  </sheetData>
  <hyperlinks>
    <hyperlink ref="B20" location="'PBP SENZA ATTUALIZZAZIONE'!A1" display="1) pay back period senza attualizzazione dei flussi di cassa"/>
    <hyperlink ref="B22" location="'PBP CON ATTUALIZZAZIONE'!A1" display="2) pay back period con attualizzazione dei flussi di cassa"/>
    <hyperlink ref="B10" r:id="rId1"/>
    <hyperlink ref="B11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14"/>
  <sheetViews>
    <sheetView showGridLines="0" zoomScale="130" zoomScaleNormal="130" workbookViewId="0">
      <selection activeCell="A13" sqref="A13"/>
    </sheetView>
  </sheetViews>
  <sheetFormatPr defaultColWidth="36.875" defaultRowHeight="13.8" x14ac:dyDescent="0.25"/>
  <cols>
    <col min="2" max="2" width="12.625" bestFit="1" customWidth="1"/>
    <col min="3" max="7" width="15.125" customWidth="1"/>
  </cols>
  <sheetData>
    <row r="1" spans="1:7" ht="18" x14ac:dyDescent="0.35">
      <c r="A1" s="9" t="s">
        <v>3</v>
      </c>
    </row>
    <row r="4" spans="1:7" ht="14.4" x14ac:dyDescent="0.3">
      <c r="A4" s="3"/>
      <c r="B4" s="4"/>
      <c r="C4" s="4"/>
      <c r="D4" s="4"/>
      <c r="E4" s="4"/>
      <c r="F4" s="4"/>
      <c r="G4" s="4"/>
    </row>
    <row r="5" spans="1:7" ht="14.4" x14ac:dyDescent="0.3">
      <c r="A5" s="11"/>
      <c r="B5" s="31" t="s">
        <v>9</v>
      </c>
      <c r="C5" s="31"/>
      <c r="D5" s="31"/>
      <c r="E5" s="31"/>
      <c r="F5" s="31"/>
      <c r="G5" s="31"/>
    </row>
    <row r="6" spans="1:7" ht="14.4" x14ac:dyDescent="0.3">
      <c r="A6" s="11"/>
      <c r="B6" s="12" t="s">
        <v>10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</row>
    <row r="7" spans="1:7" s="20" customFormat="1" ht="14.4" x14ac:dyDescent="0.3">
      <c r="A7" s="17" t="s">
        <v>11</v>
      </c>
      <c r="B7" s="29">
        <v>-350000</v>
      </c>
      <c r="C7" s="30">
        <v>36000</v>
      </c>
      <c r="D7" s="30">
        <v>75000</v>
      </c>
      <c r="E7" s="30">
        <v>100000</v>
      </c>
      <c r="F7" s="30">
        <v>150000</v>
      </c>
      <c r="G7" s="30">
        <v>160000</v>
      </c>
    </row>
    <row r="8" spans="1:7" ht="14.4" x14ac:dyDescent="0.3">
      <c r="A8" s="17" t="s">
        <v>12</v>
      </c>
      <c r="B8" s="18"/>
      <c r="C8" s="19">
        <f>SUM($B7:C7)</f>
        <v>-314000</v>
      </c>
      <c r="D8" s="19">
        <f>SUM($B7:D7)</f>
        <v>-239000</v>
      </c>
      <c r="E8" s="19">
        <f>SUM($B7:E7)</f>
        <v>-139000</v>
      </c>
      <c r="F8" s="19">
        <f>SUM($B7:F7)</f>
        <v>11000</v>
      </c>
      <c r="G8" s="19">
        <f>SUM($B7:G7)</f>
        <v>171000</v>
      </c>
    </row>
    <row r="9" spans="1:7" ht="14.4" x14ac:dyDescent="0.3">
      <c r="A9" s="13" t="s">
        <v>13</v>
      </c>
      <c r="B9" s="13"/>
      <c r="C9" s="14" t="b">
        <f>C8&gt;=0</f>
        <v>0</v>
      </c>
      <c r="D9" s="14" t="b">
        <f>D8&gt;=0</f>
        <v>0</v>
      </c>
      <c r="E9" s="14" t="b">
        <f>E8&gt;=0</f>
        <v>0</v>
      </c>
      <c r="F9" s="14" t="b">
        <f>F8&gt;=0</f>
        <v>1</v>
      </c>
      <c r="G9" s="14" t="b">
        <f>G8&gt;=0</f>
        <v>1</v>
      </c>
    </row>
    <row r="10" spans="1:7" ht="14.4" x14ac:dyDescent="0.3">
      <c r="A10" s="4"/>
      <c r="B10" s="4"/>
      <c r="C10" s="6"/>
      <c r="D10" s="6"/>
      <c r="E10" s="6"/>
      <c r="F10" s="6"/>
      <c r="G10" s="6"/>
    </row>
    <row r="11" spans="1:7" ht="14.4" x14ac:dyDescent="0.3">
      <c r="A11" s="17" t="s">
        <v>14</v>
      </c>
      <c r="B11" s="21">
        <f>MATCH(TRUE,C9:G9,0)</f>
        <v>4</v>
      </c>
      <c r="C11" s="4" t="s">
        <v>17</v>
      </c>
      <c r="D11" s="5"/>
      <c r="E11" s="1"/>
      <c r="F11" s="5"/>
      <c r="G11" s="5"/>
    </row>
    <row r="12" spans="1:7" ht="14.4" x14ac:dyDescent="0.3">
      <c r="A12" s="17" t="s">
        <v>23</v>
      </c>
      <c r="B12" s="21">
        <f ca="1">B11-OFFSET(B8,0,B11)/OFFSET(B7,0,B11)</f>
        <v>3.9266666666666667</v>
      </c>
      <c r="C12" s="4" t="s">
        <v>17</v>
      </c>
      <c r="D12" s="5"/>
      <c r="E12" s="5"/>
      <c r="F12" s="5"/>
      <c r="G12" s="5"/>
    </row>
    <row r="13" spans="1:7" ht="14.4" x14ac:dyDescent="0.3">
      <c r="A13" s="4"/>
      <c r="B13" s="7"/>
      <c r="C13" s="2"/>
      <c r="D13" s="2"/>
      <c r="E13" s="2"/>
      <c r="F13" s="2"/>
      <c r="G13" s="2"/>
    </row>
    <row r="14" spans="1:7" ht="14.4" x14ac:dyDescent="0.3">
      <c r="A14" s="2"/>
      <c r="B14" s="8"/>
      <c r="C14" s="2"/>
      <c r="D14" s="2"/>
      <c r="E14" s="2"/>
      <c r="F14" s="2"/>
      <c r="G14" s="2"/>
    </row>
  </sheetData>
  <sheetProtection algorithmName="SHA-512" hashValue="UE0G8ZqzEnpQSCpUeRdm4L6U4a8bsQ/tnovQJFb7zQVHwF7tsQh8tfImHFd3t9OpXEbNIWFjtpN1YfLrdYhKuQ==" saltValue="jaZiYVbiUb0Pcb9efgI04w==" spinCount="100000" sheet="1" objects="1" scenarios="1"/>
  <mergeCells count="1"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15"/>
  <sheetViews>
    <sheetView showGridLines="0" zoomScale="130" zoomScaleNormal="130" workbookViewId="0">
      <selection activeCell="A15" sqref="A15"/>
    </sheetView>
  </sheetViews>
  <sheetFormatPr defaultColWidth="36.875" defaultRowHeight="13.8" x14ac:dyDescent="0.25"/>
  <cols>
    <col min="2" max="2" width="12.625" bestFit="1" customWidth="1"/>
    <col min="3" max="7" width="15.125" customWidth="1"/>
  </cols>
  <sheetData>
    <row r="1" spans="1:7" ht="18" x14ac:dyDescent="0.35">
      <c r="A1" s="9" t="s">
        <v>18</v>
      </c>
    </row>
    <row r="3" spans="1:7" ht="14.4" x14ac:dyDescent="0.3">
      <c r="A3" s="25" t="s">
        <v>19</v>
      </c>
      <c r="B3" s="28">
        <v>0.05</v>
      </c>
    </row>
    <row r="4" spans="1:7" ht="14.4" x14ac:dyDescent="0.3">
      <c r="A4" s="3"/>
      <c r="B4" s="4"/>
      <c r="E4" s="4"/>
      <c r="F4" s="4"/>
      <c r="G4" s="4"/>
    </row>
    <row r="5" spans="1:7" ht="14.4" x14ac:dyDescent="0.3">
      <c r="A5" s="11"/>
      <c r="B5" s="31" t="s">
        <v>9</v>
      </c>
      <c r="C5" s="31"/>
      <c r="D5" s="31"/>
      <c r="E5" s="31"/>
      <c r="F5" s="31"/>
      <c r="G5" s="31"/>
    </row>
    <row r="6" spans="1:7" ht="14.4" x14ac:dyDescent="0.3">
      <c r="A6" s="11"/>
      <c r="B6" s="12" t="s">
        <v>10</v>
      </c>
      <c r="C6" s="22">
        <v>1</v>
      </c>
      <c r="D6" s="22">
        <v>2</v>
      </c>
      <c r="E6" s="22">
        <v>3</v>
      </c>
      <c r="F6" s="22">
        <v>4</v>
      </c>
      <c r="G6" s="22">
        <v>5</v>
      </c>
    </row>
    <row r="7" spans="1:7" s="1" customFormat="1" ht="14.4" x14ac:dyDescent="0.3">
      <c r="A7" s="13" t="str">
        <f>+'PBP SENZA ATTUALIZZAZIONE'!A7</f>
        <v>Flussi di cassa non attualizzati</v>
      </c>
      <c r="B7" s="26">
        <f>+'PBP SENZA ATTUALIZZAZIONE'!B7</f>
        <v>-350000</v>
      </c>
      <c r="C7" s="27">
        <f>+'PBP SENZA ATTUALIZZAZIONE'!C7</f>
        <v>36000</v>
      </c>
      <c r="D7" s="27">
        <f>+'PBP SENZA ATTUALIZZAZIONE'!D7</f>
        <v>75000</v>
      </c>
      <c r="E7" s="27">
        <f>+'PBP SENZA ATTUALIZZAZIONE'!E7</f>
        <v>100000</v>
      </c>
      <c r="F7" s="27">
        <f>+'PBP SENZA ATTUALIZZAZIONE'!F7</f>
        <v>150000</v>
      </c>
      <c r="G7" s="27">
        <f>+'PBP SENZA ATTUALIZZAZIONE'!G7</f>
        <v>160000</v>
      </c>
    </row>
    <row r="8" spans="1:7" x14ac:dyDescent="0.25">
      <c r="B8" s="23"/>
      <c r="C8" s="23"/>
      <c r="D8" s="23"/>
      <c r="E8" s="23"/>
      <c r="F8" s="23"/>
      <c r="G8" s="23"/>
    </row>
    <row r="9" spans="1:7" s="1" customFormat="1" ht="14.4" x14ac:dyDescent="0.3">
      <c r="A9" s="13" t="s">
        <v>15</v>
      </c>
      <c r="B9" s="15">
        <f>+B7</f>
        <v>-350000</v>
      </c>
      <c r="C9" s="16">
        <f>C7/(1+$B$3)^C6</f>
        <v>34285.714285714283</v>
      </c>
      <c r="D9" s="16">
        <f>D7/(1+$B$3)^D6</f>
        <v>68027.210884353743</v>
      </c>
      <c r="E9" s="16">
        <f>E7/(1+$B$3)^E6</f>
        <v>86383.759853147596</v>
      </c>
      <c r="F9" s="16">
        <f>F7/(1+$B$3)^F6</f>
        <v>123405.3712187823</v>
      </c>
      <c r="G9" s="16">
        <f>G7/(1+$B$3)^G6</f>
        <v>125364.18663495342</v>
      </c>
    </row>
    <row r="10" spans="1:7" ht="14.4" x14ac:dyDescent="0.3">
      <c r="A10" s="17" t="s">
        <v>12</v>
      </c>
      <c r="B10" s="18"/>
      <c r="C10" s="19">
        <f>SUM($B9:C9)</f>
        <v>-315714.28571428574</v>
      </c>
      <c r="D10" s="19">
        <f>SUM($B9:D9)</f>
        <v>-247687.07482993201</v>
      </c>
      <c r="E10" s="19">
        <f>SUM($B9:E9)</f>
        <v>-161303.3149767844</v>
      </c>
      <c r="F10" s="19">
        <f>SUM($B9:F9)</f>
        <v>-37897.943758002104</v>
      </c>
      <c r="G10" s="19">
        <f>SUM($B9:G9)</f>
        <v>87466.242876951321</v>
      </c>
    </row>
    <row r="11" spans="1:7" ht="14.4" x14ac:dyDescent="0.3">
      <c r="A11" s="13" t="s">
        <v>13</v>
      </c>
      <c r="B11" s="13"/>
      <c r="C11" s="14" t="b">
        <f>C10&gt;=0</f>
        <v>0</v>
      </c>
      <c r="D11" s="14" t="b">
        <f>D10&gt;=0</f>
        <v>0</v>
      </c>
      <c r="E11" s="14" t="b">
        <f>E10&gt;=0</f>
        <v>0</v>
      </c>
      <c r="F11" s="14" t="b">
        <f>F10&gt;=0</f>
        <v>0</v>
      </c>
      <c r="G11" s="14" t="b">
        <f>G10&gt;=0</f>
        <v>1</v>
      </c>
    </row>
    <row r="12" spans="1:7" ht="14.4" x14ac:dyDescent="0.3">
      <c r="A12" s="4"/>
      <c r="B12" s="4"/>
      <c r="C12" s="6"/>
      <c r="D12" s="6"/>
      <c r="E12" s="6"/>
      <c r="F12" s="6"/>
      <c r="G12" s="6"/>
    </row>
    <row r="13" spans="1:7" ht="14.4" x14ac:dyDescent="0.3">
      <c r="A13" s="17" t="s">
        <v>14</v>
      </c>
      <c r="B13" s="21">
        <f>MATCH(TRUE,C11:G11,0)</f>
        <v>5</v>
      </c>
      <c r="C13" s="4" t="s">
        <v>16</v>
      </c>
      <c r="D13" s="5"/>
      <c r="E13" s="5"/>
      <c r="F13" s="5"/>
      <c r="G13" s="5"/>
    </row>
    <row r="14" spans="1:7" ht="14.4" x14ac:dyDescent="0.3">
      <c r="A14" s="17" t="s">
        <v>23</v>
      </c>
      <c r="B14" s="21">
        <f ca="1">B13-OFFSET(B10,0,B13)/OFFSET(B9,0,B13)</f>
        <v>4.3023027929687503</v>
      </c>
      <c r="C14" s="4" t="s">
        <v>16</v>
      </c>
      <c r="D14" s="5"/>
      <c r="E14" s="5"/>
      <c r="F14" s="5"/>
      <c r="G14" s="5"/>
    </row>
    <row r="15" spans="1:7" ht="14.4" x14ac:dyDescent="0.3">
      <c r="A15" s="2"/>
      <c r="B15" s="8"/>
      <c r="C15" s="2"/>
      <c r="D15" s="2"/>
      <c r="E15" s="2"/>
      <c r="F15" s="2"/>
      <c r="G15" s="2"/>
    </row>
  </sheetData>
  <sheetProtection algorithmName="SHA-512" hashValue="L36yOhl7rrUCtq+bHD0lGfRmJoPORPRoh9CW6dOupKPUL7bU6qZSPF8hxza/lFiiB2R2pdlP8Wn7pJVdwTkILw==" saltValue="hz2hFPCBBdQ2+RkbBjRsQw==" spinCount="100000" sheet="1" objects="1" scenarios="1"/>
  <mergeCells count="1"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INDEX</vt:lpstr>
      <vt:lpstr>PBP SENZA ATTUALIZZAZIONE</vt:lpstr>
      <vt:lpstr>PBP CON ATTUALIZZAZIONE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patron</dc:creator>
  <cp:lastModifiedBy>daniele patron</cp:lastModifiedBy>
  <cp:lastPrinted>2019-04-03T09:34:27Z</cp:lastPrinted>
  <dcterms:created xsi:type="dcterms:W3CDTF">2019-04-03T09:10:44Z</dcterms:created>
  <dcterms:modified xsi:type="dcterms:W3CDTF">2019-05-23T12:52:58Z</dcterms:modified>
</cp:coreProperties>
</file>